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austin\Desktop\Officer Salaries\"/>
    </mc:Choice>
  </mc:AlternateContent>
  <bookViews>
    <workbookView xWindow="0" yWindow="0" windowWidth="20520" windowHeight="10988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5" i="1" l="1"/>
  <c r="V15" i="1" s="1"/>
  <c r="K15" i="1"/>
  <c r="J15" i="1"/>
  <c r="H15" i="1"/>
  <c r="G15" i="1"/>
  <c r="O15" i="1" l="1"/>
  <c r="U15" i="1" s="1"/>
  <c r="V11" i="1"/>
  <c r="M30" i="1"/>
  <c r="O30" i="1" s="1"/>
  <c r="U30" i="1" s="1"/>
  <c r="M29" i="1"/>
  <c r="O29" i="1" s="1"/>
  <c r="U29" i="1" s="1"/>
  <c r="M28" i="1"/>
  <c r="O28" i="1" s="1"/>
  <c r="U28" i="1" s="1"/>
  <c r="M27" i="1"/>
  <c r="O27" i="1" s="1"/>
  <c r="U27" i="1" s="1"/>
  <c r="M26" i="1"/>
  <c r="O26" i="1" s="1"/>
  <c r="U26" i="1" s="1"/>
  <c r="M25" i="1"/>
  <c r="O25" i="1" s="1"/>
  <c r="U25" i="1" s="1"/>
  <c r="M24" i="1"/>
  <c r="O24" i="1" s="1"/>
  <c r="U24" i="1" s="1"/>
  <c r="M23" i="1"/>
  <c r="O23" i="1" s="1"/>
  <c r="U23" i="1" s="1"/>
  <c r="M22" i="1"/>
  <c r="O22" i="1" s="1"/>
  <c r="U22" i="1" s="1"/>
  <c r="M21" i="1"/>
  <c r="O21" i="1" s="1"/>
  <c r="U21" i="1" s="1"/>
  <c r="M20" i="1"/>
  <c r="O20" i="1" s="1"/>
  <c r="U20" i="1" s="1"/>
  <c r="M19" i="1"/>
  <c r="O19" i="1" s="1"/>
  <c r="U19" i="1" s="1"/>
  <c r="M18" i="1"/>
  <c r="O18" i="1" s="1"/>
  <c r="U18" i="1" s="1"/>
  <c r="M17" i="1"/>
  <c r="O17" i="1" s="1"/>
  <c r="U17" i="1" s="1"/>
  <c r="M16" i="1"/>
  <c r="O16" i="1" s="1"/>
  <c r="U16" i="1" s="1"/>
  <c r="M14" i="1"/>
  <c r="O14" i="1" s="1"/>
  <c r="U14" i="1" s="1"/>
  <c r="M13" i="1"/>
  <c r="O13" i="1" s="1"/>
  <c r="U13" i="1" s="1"/>
  <c r="M12" i="1"/>
  <c r="O12" i="1" s="1"/>
  <c r="U12" i="1" s="1"/>
  <c r="M11" i="1"/>
  <c r="O11" i="1" s="1"/>
  <c r="U11" i="1" s="1"/>
  <c r="M10" i="1"/>
  <c r="O10" i="1" s="1"/>
  <c r="U10" i="1" s="1"/>
  <c r="M9" i="1"/>
  <c r="O9" i="1" s="1"/>
  <c r="U9" i="1" s="1"/>
  <c r="M8" i="1"/>
  <c r="O8" i="1" s="1"/>
  <c r="U8" i="1" s="1"/>
  <c r="M7" i="1"/>
  <c r="O7" i="1" s="1"/>
  <c r="U7" i="1" s="1"/>
  <c r="M6" i="1"/>
  <c r="O6" i="1" s="1"/>
  <c r="U6" i="1" s="1"/>
  <c r="M5" i="1"/>
  <c r="O5" i="1" s="1"/>
  <c r="M4" i="1"/>
  <c r="M3" i="1"/>
  <c r="N3" i="1" s="1"/>
  <c r="N4" i="1" s="1"/>
  <c r="P3" i="1"/>
  <c r="Q3" i="1" s="1"/>
  <c r="Q4" i="1" s="1"/>
  <c r="P5" i="1"/>
  <c r="K30" i="1"/>
  <c r="K3" i="1"/>
  <c r="J3" i="1"/>
  <c r="I31" i="1"/>
  <c r="F31" i="1"/>
  <c r="E31" i="1"/>
  <c r="K5" i="1"/>
  <c r="K6" i="1"/>
  <c r="K7" i="1"/>
  <c r="K8" i="1"/>
  <c r="K9" i="1"/>
  <c r="K10" i="1"/>
  <c r="K11" i="1"/>
  <c r="K12" i="1"/>
  <c r="K13" i="1"/>
  <c r="K14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4" i="1"/>
  <c r="J10" i="1"/>
  <c r="J5" i="1"/>
  <c r="J6" i="1"/>
  <c r="J7" i="1"/>
  <c r="J8" i="1"/>
  <c r="J9" i="1"/>
  <c r="J11" i="1"/>
  <c r="J12" i="1"/>
  <c r="J13" i="1"/>
  <c r="J14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4" i="1"/>
  <c r="G6" i="1"/>
  <c r="G7" i="1"/>
  <c r="G8" i="1"/>
  <c r="G9" i="1"/>
  <c r="G5" i="1"/>
  <c r="G11" i="1"/>
  <c r="G12" i="1"/>
  <c r="G13" i="1"/>
  <c r="G14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10" i="1"/>
  <c r="H12" i="1"/>
  <c r="H30" i="1"/>
  <c r="H6" i="1"/>
  <c r="H7" i="1"/>
  <c r="H8" i="1"/>
  <c r="H9" i="1"/>
  <c r="H10" i="1"/>
  <c r="H11" i="1"/>
  <c r="H13" i="1"/>
  <c r="H14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5" i="1"/>
  <c r="U31" i="1" l="1"/>
  <c r="V17" i="1"/>
  <c r="V18" i="1"/>
  <c r="V19" i="1"/>
  <c r="V28" i="1"/>
  <c r="V12" i="1"/>
  <c r="V21" i="1"/>
  <c r="V29" i="1"/>
  <c r="V25" i="1"/>
  <c r="V26" i="1"/>
  <c r="V27" i="1"/>
  <c r="V20" i="1"/>
  <c r="V13" i="1"/>
  <c r="V22" i="1"/>
  <c r="V30" i="1"/>
  <c r="V8" i="1"/>
  <c r="V9" i="1"/>
  <c r="V10" i="1"/>
  <c r="V6" i="1"/>
  <c r="V14" i="1"/>
  <c r="V23" i="1"/>
  <c r="V7" i="1"/>
  <c r="V16" i="1"/>
  <c r="V24" i="1"/>
  <c r="O4" i="1"/>
  <c r="O31" i="1" s="1"/>
  <c r="M31" i="1"/>
  <c r="O3" i="1"/>
  <c r="R3" i="1"/>
  <c r="P4" i="1"/>
  <c r="R4" i="1" s="1"/>
  <c r="Q5" i="1"/>
  <c r="R5" i="1" s="1"/>
  <c r="S5" i="1" s="1"/>
  <c r="K31" i="1"/>
  <c r="H31" i="1"/>
  <c r="S3" i="1" l="1"/>
  <c r="S4" i="1"/>
  <c r="S31" i="1" s="1"/>
  <c r="U33" i="1" s="1"/>
</calcChain>
</file>

<file path=xl/sharedStrings.xml><?xml version="1.0" encoding="utf-8"?>
<sst xmlns="http://schemas.openxmlformats.org/spreadsheetml/2006/main" count="108" uniqueCount="32">
  <si>
    <t>Public Defender</t>
  </si>
  <si>
    <t>AC State Attorney</t>
  </si>
  <si>
    <t xml:space="preserve">AC Sherrif </t>
  </si>
  <si>
    <t xml:space="preserve">AC Treasurer </t>
  </si>
  <si>
    <t>Circuit Clerk</t>
  </si>
  <si>
    <t>AC County Clerk</t>
  </si>
  <si>
    <t xml:space="preserve">AC Coroner </t>
  </si>
  <si>
    <t>County Board Member</t>
  </si>
  <si>
    <t>24th</t>
  </si>
  <si>
    <t>ELECTED POSITION</t>
  </si>
  <si>
    <t>LAST INCREASE</t>
  </si>
  <si>
    <t>ADAMS COUNTY PERCENTILE RANKING (IN ILLINOIS)</t>
  </si>
  <si>
    <t>CURRENT BASE WAGE (2021-2022 FY)</t>
  </si>
  <si>
    <t>County Board Chairman</t>
  </si>
  <si>
    <t>County Board Committee Chair</t>
  </si>
  <si>
    <t>PERCENTAGE OVER/UNDER 75% RANKING</t>
  </si>
  <si>
    <t>DOLLAR AMOUNT OVER/UNDER 75% RANKING</t>
  </si>
  <si>
    <t>ADAMS COUNTY POPULATION RANK (IN ILLINOIS OUT OF 102 COUNTIES)</t>
  </si>
  <si>
    <t>AVERAGE BASE WAGE AT 75TH PERCENTILE</t>
  </si>
  <si>
    <t>PERCENTAGE OVER/UNDER MEDIAN (50%) RANKING</t>
  </si>
  <si>
    <t>AVERAGE BASE WAGE AT MEDIAN (50%) RANKING</t>
  </si>
  <si>
    <t>DOLLAR AMOUNT OVER/UNDER MEDIAN (50%) RANKING</t>
  </si>
  <si>
    <t>2022-2026 ELECTED OFFICALS WAGES</t>
  </si>
  <si>
    <t>STATE REIMBURSEMENT RATE AS OF 7/1/22</t>
  </si>
  <si>
    <t>EXPECTED NEW STATE SALARY STARTING 7/1/22</t>
  </si>
  <si>
    <t>CHANGE FROM PREVIOUS YEAR SALARY OBLIGATION</t>
  </si>
  <si>
    <t>CURRENT SALARY</t>
  </si>
  <si>
    <t>CURRENT SALARY REIMBURSEMENT</t>
  </si>
  <si>
    <t>CURRENT SALARY OBLIGATION</t>
  </si>
  <si>
    <t>NEW SALARY OBLIGATION AS OF 7/1/22</t>
  </si>
  <si>
    <t>PROPOSED NEW SALARY STARTING 12/1/22</t>
  </si>
  <si>
    <t xml:space="preserve">NET CHANGE TO 2022-2023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</si>
</sst>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164" fontId="4" fillId="0" borderId="17" xfId="0" applyNumberFormat="1" applyFont="1" applyFill="1" applyBorder="1" applyAlignment="1">
      <alignment vertical="center" wrapText="1"/>
    </xf>
    <xf numFmtId="164" fontId="4" fillId="0" borderId="14" xfId="0" applyNumberFormat="1" applyFont="1" applyFill="1" applyBorder="1" applyAlignment="1">
      <alignment vertical="center" wrapText="1"/>
    </xf>
    <xf numFmtId="10" fontId="4" fillId="0" borderId="15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vertical="center" wrapText="1"/>
    </xf>
    <xf numFmtId="164" fontId="4" fillId="0" borderId="18" xfId="0" applyNumberFormat="1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164" fontId="4" fillId="0" borderId="21" xfId="0" applyNumberFormat="1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0" fontId="4" fillId="0" borderId="5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vertical="center" wrapText="1"/>
    </xf>
    <xf numFmtId="164" fontId="4" fillId="0" borderId="4" xfId="0" applyNumberFormat="1" applyFont="1" applyFill="1" applyBorder="1" applyAlignment="1">
      <alignment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vertical="center" wrapText="1"/>
    </xf>
    <xf numFmtId="164" fontId="4" fillId="0" borderId="2" xfId="0" applyNumberFormat="1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164" fontId="4" fillId="0" borderId="20" xfId="0" applyNumberFormat="1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/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0" fontId="4" fillId="0" borderId="8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vertical="center" wrapText="1"/>
    </xf>
    <xf numFmtId="10" fontId="4" fillId="0" borderId="7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4" fontId="4" fillId="0" borderId="19" xfId="0" applyNumberFormat="1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164" fontId="3" fillId="0" borderId="13" xfId="0" applyNumberFormat="1" applyFont="1" applyFill="1" applyBorder="1" applyAlignment="1">
      <alignment vertical="center" wrapText="1"/>
    </xf>
    <xf numFmtId="164" fontId="3" fillId="0" borderId="3" xfId="0" applyNumberFormat="1" applyFont="1" applyFill="1" applyBorder="1" applyAlignment="1">
      <alignment vertical="center" wrapText="1"/>
    </xf>
    <xf numFmtId="164" fontId="3" fillId="0" borderId="12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vertical="center" wrapText="1"/>
    </xf>
    <xf numFmtId="164" fontId="5" fillId="2" borderId="3" xfId="0" applyNumberFormat="1" applyFont="1" applyFill="1" applyBorder="1" applyAlignment="1">
      <alignment vertical="center" wrapText="1"/>
    </xf>
    <xf numFmtId="10" fontId="4" fillId="0" borderId="0" xfId="0" applyNumberFormat="1" applyFont="1" applyFill="1"/>
    <xf numFmtId="164" fontId="4" fillId="3" borderId="14" xfId="0" applyNumberFormat="1" applyFont="1" applyFill="1" applyBorder="1" applyAlignment="1">
      <alignment vertical="center" wrapText="1"/>
    </xf>
    <xf numFmtId="164" fontId="4" fillId="3" borderId="18" xfId="0" applyNumberFormat="1" applyFont="1" applyFill="1" applyBorder="1" applyAlignment="1">
      <alignment vertical="center" wrapText="1"/>
    </xf>
    <xf numFmtId="164" fontId="4" fillId="3" borderId="16" xfId="0" applyNumberFormat="1" applyFont="1" applyFill="1" applyBorder="1" applyAlignment="1">
      <alignment vertical="center" wrapText="1"/>
    </xf>
    <xf numFmtId="164" fontId="4" fillId="3" borderId="5" xfId="0" applyNumberFormat="1" applyFont="1" applyFill="1" applyBorder="1" applyAlignment="1">
      <alignment vertical="center" wrapText="1"/>
    </xf>
    <xf numFmtId="164" fontId="4" fillId="3" borderId="4" xfId="0" applyNumberFormat="1" applyFont="1" applyFill="1" applyBorder="1" applyAlignment="1">
      <alignment vertical="center" wrapText="1"/>
    </xf>
    <xf numFmtId="164" fontId="4" fillId="3" borderId="2" xfId="0" applyNumberFormat="1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horizontal="center" vertical="center" wrapText="1"/>
    </xf>
    <xf numFmtId="164" fontId="4" fillId="0" borderId="30" xfId="0" applyNumberFormat="1" applyFont="1" applyFill="1" applyBorder="1" applyAlignment="1">
      <alignment horizontal="center" vertical="center" wrapText="1"/>
    </xf>
    <xf numFmtId="10" fontId="4" fillId="0" borderId="31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7"/>
  <sheetViews>
    <sheetView tabSelected="1" topLeftCell="M12" zoomScale="120" zoomScaleNormal="120" workbookViewId="0">
      <selection activeCell="T32" sqref="T32"/>
    </sheetView>
  </sheetViews>
  <sheetFormatPr defaultRowHeight="14.25" x14ac:dyDescent="0.45"/>
  <cols>
    <col min="1" max="1" width="28.73046875" customWidth="1"/>
    <col min="2" max="4" width="12.73046875" style="3" customWidth="1"/>
    <col min="5" max="6" width="12.73046875" customWidth="1"/>
    <col min="7" max="7" width="12.73046875" style="3" customWidth="1"/>
    <col min="8" max="9" width="12.73046875" customWidth="1"/>
    <col min="10" max="10" width="12.73046875" style="3" customWidth="1"/>
    <col min="11" max="11" width="12.73046875" customWidth="1"/>
    <col min="12" max="12" width="28.73046875" customWidth="1"/>
    <col min="13" max="21" width="12.73046875" customWidth="1"/>
  </cols>
  <sheetData>
    <row r="1" spans="1:27" ht="30" customHeight="1" thickBot="1" x14ac:dyDescent="0.5">
      <c r="A1" s="61" t="s">
        <v>22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1" t="s">
        <v>22</v>
      </c>
      <c r="M1" s="62"/>
      <c r="N1" s="62"/>
      <c r="O1" s="62"/>
      <c r="P1" s="62"/>
      <c r="Q1" s="62"/>
      <c r="R1" s="62"/>
      <c r="S1" s="62"/>
      <c r="T1" s="62"/>
      <c r="U1" s="62"/>
      <c r="V1" s="1"/>
      <c r="W1" s="1"/>
      <c r="X1" s="1"/>
      <c r="Y1" s="1"/>
      <c r="Z1" s="1"/>
      <c r="AA1" s="1"/>
    </row>
    <row r="2" spans="1:27" s="3" customFormat="1" ht="92.25" thickBot="1" x14ac:dyDescent="0.5">
      <c r="A2" s="4" t="s">
        <v>9</v>
      </c>
      <c r="B2" s="5" t="s">
        <v>10</v>
      </c>
      <c r="C2" s="5" t="s">
        <v>17</v>
      </c>
      <c r="D2" s="6" t="s">
        <v>11</v>
      </c>
      <c r="E2" s="7" t="s">
        <v>12</v>
      </c>
      <c r="F2" s="4" t="s">
        <v>18</v>
      </c>
      <c r="G2" s="5" t="s">
        <v>15</v>
      </c>
      <c r="H2" s="6" t="s">
        <v>16</v>
      </c>
      <c r="I2" s="8" t="s">
        <v>20</v>
      </c>
      <c r="J2" s="5" t="s">
        <v>19</v>
      </c>
      <c r="K2" s="6" t="s">
        <v>21</v>
      </c>
      <c r="L2" s="7" t="s">
        <v>9</v>
      </c>
      <c r="M2" s="4" t="s">
        <v>26</v>
      </c>
      <c r="N2" s="8" t="s">
        <v>27</v>
      </c>
      <c r="O2" s="9" t="s">
        <v>28</v>
      </c>
      <c r="P2" s="4" t="s">
        <v>24</v>
      </c>
      <c r="Q2" s="5" t="s">
        <v>23</v>
      </c>
      <c r="R2" s="5" t="s">
        <v>29</v>
      </c>
      <c r="S2" s="6" t="s">
        <v>25</v>
      </c>
      <c r="T2" s="4" t="s">
        <v>30</v>
      </c>
      <c r="U2" s="6" t="s">
        <v>25</v>
      </c>
      <c r="V2" s="11"/>
      <c r="W2" s="11"/>
      <c r="X2" s="11"/>
      <c r="Y2" s="11"/>
      <c r="Z2" s="2"/>
      <c r="AA2" s="2"/>
    </row>
    <row r="3" spans="1:27" s="3" customFormat="1" ht="18" customHeight="1" x14ac:dyDescent="0.45">
      <c r="A3" s="57" t="s">
        <v>1</v>
      </c>
      <c r="B3" s="58">
        <v>2021</v>
      </c>
      <c r="C3" s="59" t="s">
        <v>8</v>
      </c>
      <c r="D3" s="60">
        <v>0.76</v>
      </c>
      <c r="E3" s="12">
        <v>183434.18</v>
      </c>
      <c r="F3" s="13">
        <v>183434</v>
      </c>
      <c r="G3" s="14">
        <v>0</v>
      </c>
      <c r="H3" s="15">
        <v>0</v>
      </c>
      <c r="I3" s="16">
        <v>146331</v>
      </c>
      <c r="J3" s="14">
        <f t="shared" ref="J3" si="0">(E3-I3)/I3</f>
        <v>0.25355652595827266</v>
      </c>
      <c r="K3" s="15">
        <f t="shared" ref="K3" si="1">E3-I3</f>
        <v>37103.179999999993</v>
      </c>
      <c r="L3" s="17" t="s">
        <v>1</v>
      </c>
      <c r="M3" s="13">
        <f t="shared" ref="M3:M30" si="2">E3</f>
        <v>183434.18</v>
      </c>
      <c r="N3" s="16">
        <f>M3*0.8</f>
        <v>146747.34400000001</v>
      </c>
      <c r="O3" s="18">
        <f>M3-N3</f>
        <v>36686.835999999981</v>
      </c>
      <c r="P3" s="51">
        <f>F3*1.025</f>
        <v>188019.84999999998</v>
      </c>
      <c r="Q3" s="52">
        <f>P3*0.8</f>
        <v>150415.87999999998</v>
      </c>
      <c r="R3" s="52">
        <f>P3-Q3</f>
        <v>37603.97</v>
      </c>
      <c r="S3" s="53">
        <f>R3-O3</f>
        <v>917.13400000002002</v>
      </c>
      <c r="T3" s="51"/>
      <c r="U3" s="54"/>
      <c r="V3" s="50"/>
      <c r="W3" s="11"/>
      <c r="X3" s="11"/>
      <c r="Y3" s="11"/>
      <c r="Z3" s="2"/>
      <c r="AA3" s="2"/>
    </row>
    <row r="4" spans="1:27" ht="18" customHeight="1" x14ac:dyDescent="0.45">
      <c r="A4" s="19" t="s">
        <v>0</v>
      </c>
      <c r="B4" s="20">
        <v>2021</v>
      </c>
      <c r="C4" s="21" t="s">
        <v>8</v>
      </c>
      <c r="D4" s="22">
        <v>0.76</v>
      </c>
      <c r="E4" s="23">
        <v>165090.76</v>
      </c>
      <c r="F4" s="24">
        <v>165090</v>
      </c>
      <c r="G4" s="25">
        <v>0</v>
      </c>
      <c r="H4" s="26">
        <v>0</v>
      </c>
      <c r="I4" s="27">
        <v>126466</v>
      </c>
      <c r="J4" s="25">
        <f>(E4-I4)/I4</f>
        <v>0.3054161592839183</v>
      </c>
      <c r="K4" s="26">
        <f>E4-I4</f>
        <v>38624.760000000009</v>
      </c>
      <c r="L4" s="28" t="s">
        <v>0</v>
      </c>
      <c r="M4" s="24">
        <f t="shared" si="2"/>
        <v>165090.76</v>
      </c>
      <c r="N4" s="27">
        <f>N3*0.9</f>
        <v>132072.60960000003</v>
      </c>
      <c r="O4" s="29">
        <f>M4-N4</f>
        <v>33018.150399999984</v>
      </c>
      <c r="P4" s="55">
        <f>P3*0.9</f>
        <v>169217.86499999999</v>
      </c>
      <c r="Q4" s="56">
        <f>Q3*0.9</f>
        <v>135374.29199999999</v>
      </c>
      <c r="R4" s="56">
        <f>P4-Q4</f>
        <v>33843.573000000004</v>
      </c>
      <c r="S4" s="54">
        <f>R4-O4</f>
        <v>825.42260000001988</v>
      </c>
      <c r="T4" s="51"/>
      <c r="U4" s="54"/>
      <c r="V4" s="50"/>
      <c r="W4" s="32"/>
      <c r="X4" s="32"/>
      <c r="Y4" s="32"/>
      <c r="Z4" s="1"/>
      <c r="AA4" s="1"/>
    </row>
    <row r="5" spans="1:27" ht="18" customHeight="1" x14ac:dyDescent="0.45">
      <c r="A5" s="19" t="s">
        <v>2</v>
      </c>
      <c r="B5" s="20">
        <v>2021</v>
      </c>
      <c r="C5" s="21" t="s">
        <v>8</v>
      </c>
      <c r="D5" s="22">
        <v>0.76</v>
      </c>
      <c r="E5" s="23">
        <v>81693</v>
      </c>
      <c r="F5" s="24">
        <v>86397</v>
      </c>
      <c r="G5" s="25">
        <f>(E5-F5)/F5</f>
        <v>-5.4446334942185495E-2</v>
      </c>
      <c r="H5" s="26">
        <f>E5-F5</f>
        <v>-4704</v>
      </c>
      <c r="I5" s="27">
        <v>78507</v>
      </c>
      <c r="J5" s="25">
        <f t="shared" ref="J5:J30" si="3">(E5-I5)/I5</f>
        <v>4.0582368451220908E-2</v>
      </c>
      <c r="K5" s="26">
        <f t="shared" ref="K5:K29" si="4">E5-I5</f>
        <v>3186</v>
      </c>
      <c r="L5" s="28" t="s">
        <v>2</v>
      </c>
      <c r="M5" s="24">
        <f t="shared" si="2"/>
        <v>81693</v>
      </c>
      <c r="N5" s="27">
        <v>0</v>
      </c>
      <c r="O5" s="29">
        <f>M5-N5</f>
        <v>81693</v>
      </c>
      <c r="P5" s="55">
        <f>E3*0.8</f>
        <v>146747.34400000001</v>
      </c>
      <c r="Q5" s="56">
        <f>P5*0.67</f>
        <v>98320.720480000018</v>
      </c>
      <c r="R5" s="56">
        <f>P5-Q5</f>
        <v>48426.623519999994</v>
      </c>
      <c r="S5" s="54">
        <f>R5-O5</f>
        <v>-33266.376480000006</v>
      </c>
      <c r="T5" s="51"/>
      <c r="U5" s="54"/>
      <c r="V5" s="50"/>
      <c r="W5" s="32"/>
      <c r="X5" s="32"/>
      <c r="Y5" s="32"/>
      <c r="Z5" s="1"/>
      <c r="AA5" s="1"/>
    </row>
    <row r="6" spans="1:27" ht="18" customHeight="1" x14ac:dyDescent="0.45">
      <c r="A6" s="19" t="s">
        <v>3</v>
      </c>
      <c r="B6" s="20">
        <v>2021</v>
      </c>
      <c r="C6" s="21" t="s">
        <v>8</v>
      </c>
      <c r="D6" s="22">
        <v>0.76</v>
      </c>
      <c r="E6" s="23">
        <v>62111</v>
      </c>
      <c r="F6" s="24">
        <v>71290</v>
      </c>
      <c r="G6" s="25">
        <f t="shared" ref="G6:G9" si="5">(E6-F6)/F6</f>
        <v>-0.12875578622527703</v>
      </c>
      <c r="H6" s="26">
        <f t="shared" ref="H6:H30" si="6">E6-F6</f>
        <v>-9179</v>
      </c>
      <c r="I6" s="27">
        <v>65223</v>
      </c>
      <c r="J6" s="25">
        <f t="shared" si="3"/>
        <v>-4.7713229995553719E-2</v>
      </c>
      <c r="K6" s="26">
        <f t="shared" si="4"/>
        <v>-3112</v>
      </c>
      <c r="L6" s="28" t="s">
        <v>3</v>
      </c>
      <c r="M6" s="24">
        <f t="shared" si="2"/>
        <v>62111</v>
      </c>
      <c r="N6" s="27">
        <v>0</v>
      </c>
      <c r="O6" s="29">
        <f t="shared" ref="O6:O30" si="7">M6-N6</f>
        <v>62111</v>
      </c>
      <c r="P6" s="24"/>
      <c r="Q6" s="27"/>
      <c r="R6" s="27"/>
      <c r="S6" s="26"/>
      <c r="T6" s="24">
        <v>68150</v>
      </c>
      <c r="U6" s="26">
        <f>T6-O6</f>
        <v>6039</v>
      </c>
      <c r="V6" s="50">
        <f t="shared" ref="V6:V30" si="8">1-M6/T6</f>
        <v>8.8613352898019082E-2</v>
      </c>
      <c r="W6" s="32"/>
      <c r="X6" s="32"/>
      <c r="Y6" s="32"/>
      <c r="Z6" s="1"/>
      <c r="AA6" s="1"/>
    </row>
    <row r="7" spans="1:27" ht="18" customHeight="1" x14ac:dyDescent="0.45">
      <c r="A7" s="19" t="s">
        <v>4</v>
      </c>
      <c r="B7" s="20">
        <v>2021</v>
      </c>
      <c r="C7" s="21" t="s">
        <v>8</v>
      </c>
      <c r="D7" s="22">
        <v>0.76</v>
      </c>
      <c r="E7" s="23">
        <v>64279.38</v>
      </c>
      <c r="F7" s="24">
        <v>70200</v>
      </c>
      <c r="G7" s="25">
        <f t="shared" si="5"/>
        <v>-8.4339316239316273E-2</v>
      </c>
      <c r="H7" s="26">
        <f t="shared" si="6"/>
        <v>-5920.6200000000026</v>
      </c>
      <c r="I7" s="27">
        <v>64044</v>
      </c>
      <c r="J7" s="25">
        <f t="shared" si="3"/>
        <v>3.675285741052985E-3</v>
      </c>
      <c r="K7" s="26">
        <f t="shared" si="4"/>
        <v>235.37999999999738</v>
      </c>
      <c r="L7" s="28" t="s">
        <v>4</v>
      </c>
      <c r="M7" s="24">
        <f t="shared" si="2"/>
        <v>64279.38</v>
      </c>
      <c r="N7" s="27">
        <v>0</v>
      </c>
      <c r="O7" s="29">
        <f t="shared" si="7"/>
        <v>64279.38</v>
      </c>
      <c r="P7" s="24"/>
      <c r="Q7" s="27"/>
      <c r="R7" s="27"/>
      <c r="S7" s="30"/>
      <c r="T7" s="24">
        <v>70500</v>
      </c>
      <c r="U7" s="26">
        <f t="shared" ref="U7:U30" si="9">T7-O7</f>
        <v>6220.6200000000026</v>
      </c>
      <c r="V7" s="50">
        <f t="shared" si="8"/>
        <v>8.8235744680851047E-2</v>
      </c>
      <c r="W7" s="32"/>
      <c r="X7" s="32"/>
      <c r="Y7" s="32"/>
      <c r="Z7" s="1"/>
      <c r="AA7" s="1"/>
    </row>
    <row r="8" spans="1:27" ht="18" customHeight="1" x14ac:dyDescent="0.45">
      <c r="A8" s="19" t="s">
        <v>5</v>
      </c>
      <c r="B8" s="20">
        <v>2021</v>
      </c>
      <c r="C8" s="21" t="s">
        <v>8</v>
      </c>
      <c r="D8" s="22">
        <v>0.76</v>
      </c>
      <c r="E8" s="23">
        <v>66581.440000000002</v>
      </c>
      <c r="F8" s="24">
        <v>71290</v>
      </c>
      <c r="G8" s="25">
        <f t="shared" si="5"/>
        <v>-6.6047973067751412E-2</v>
      </c>
      <c r="H8" s="26">
        <f t="shared" si="6"/>
        <v>-4708.5599999999977</v>
      </c>
      <c r="I8" s="27">
        <v>64044</v>
      </c>
      <c r="J8" s="25">
        <f t="shared" si="3"/>
        <v>3.9620261070514057E-2</v>
      </c>
      <c r="K8" s="26">
        <f t="shared" si="4"/>
        <v>2537.4400000000023</v>
      </c>
      <c r="L8" s="28" t="s">
        <v>5</v>
      </c>
      <c r="M8" s="24">
        <f t="shared" si="2"/>
        <v>66581.440000000002</v>
      </c>
      <c r="N8" s="27">
        <v>0</v>
      </c>
      <c r="O8" s="29">
        <f t="shared" si="7"/>
        <v>66581.440000000002</v>
      </c>
      <c r="P8" s="24"/>
      <c r="Q8" s="27"/>
      <c r="R8" s="27"/>
      <c r="S8" s="30"/>
      <c r="T8" s="24">
        <v>72950</v>
      </c>
      <c r="U8" s="26">
        <f t="shared" si="9"/>
        <v>6368.5599999999977</v>
      </c>
      <c r="V8" s="50">
        <f t="shared" si="8"/>
        <v>8.7300342700479705E-2</v>
      </c>
      <c r="W8" s="32"/>
      <c r="X8" s="32"/>
      <c r="Y8" s="32"/>
      <c r="Z8" s="1"/>
      <c r="AA8" s="1"/>
    </row>
    <row r="9" spans="1:27" ht="18" customHeight="1" x14ac:dyDescent="0.45">
      <c r="A9" s="19" t="s">
        <v>6</v>
      </c>
      <c r="B9" s="20">
        <v>2021</v>
      </c>
      <c r="C9" s="21" t="s">
        <v>8</v>
      </c>
      <c r="D9" s="22">
        <v>0.76</v>
      </c>
      <c r="E9" s="23">
        <v>53312.7</v>
      </c>
      <c r="F9" s="24">
        <v>51900</v>
      </c>
      <c r="G9" s="25">
        <f t="shared" si="5"/>
        <v>2.7219653179190697E-2</v>
      </c>
      <c r="H9" s="26">
        <f t="shared" si="6"/>
        <v>1412.6999999999971</v>
      </c>
      <c r="I9" s="27">
        <v>29793</v>
      </c>
      <c r="J9" s="25">
        <f t="shared" si="3"/>
        <v>0.78943711610109746</v>
      </c>
      <c r="K9" s="26">
        <f t="shared" si="4"/>
        <v>23519.699999999997</v>
      </c>
      <c r="L9" s="28" t="s">
        <v>6</v>
      </c>
      <c r="M9" s="24">
        <f t="shared" si="2"/>
        <v>53312.7</v>
      </c>
      <c r="N9" s="27">
        <v>0</v>
      </c>
      <c r="O9" s="29">
        <f t="shared" si="7"/>
        <v>53312.7</v>
      </c>
      <c r="P9" s="19"/>
      <c r="Q9" s="27"/>
      <c r="R9" s="27"/>
      <c r="S9" s="30"/>
      <c r="T9" s="24">
        <v>54000</v>
      </c>
      <c r="U9" s="26">
        <f t="shared" si="9"/>
        <v>687.30000000000291</v>
      </c>
      <c r="V9" s="50">
        <f t="shared" si="8"/>
        <v>1.2727777777777782E-2</v>
      </c>
      <c r="W9" s="32"/>
      <c r="X9" s="32"/>
      <c r="Y9" s="32"/>
      <c r="Z9" s="1"/>
      <c r="AA9" s="1"/>
    </row>
    <row r="10" spans="1:27" ht="18" customHeight="1" x14ac:dyDescent="0.45">
      <c r="A10" s="19" t="s">
        <v>13</v>
      </c>
      <c r="B10" s="20">
        <v>2006</v>
      </c>
      <c r="C10" s="21" t="s">
        <v>8</v>
      </c>
      <c r="D10" s="22">
        <v>0.76</v>
      </c>
      <c r="E10" s="23">
        <v>5850</v>
      </c>
      <c r="F10" s="24">
        <v>17900</v>
      </c>
      <c r="G10" s="25">
        <f>(E10-F10)/F10</f>
        <v>-0.67318435754189943</v>
      </c>
      <c r="H10" s="26">
        <f t="shared" si="6"/>
        <v>-12050</v>
      </c>
      <c r="I10" s="27">
        <v>13249</v>
      </c>
      <c r="J10" s="25">
        <f>(E10-I10)/I10</f>
        <v>-0.55845724205600422</v>
      </c>
      <c r="K10" s="26">
        <f t="shared" si="4"/>
        <v>-7399</v>
      </c>
      <c r="L10" s="28" t="s">
        <v>13</v>
      </c>
      <c r="M10" s="24">
        <f t="shared" si="2"/>
        <v>5850</v>
      </c>
      <c r="N10" s="27">
        <v>0</v>
      </c>
      <c r="O10" s="29">
        <f t="shared" si="7"/>
        <v>5850</v>
      </c>
      <c r="P10" s="19"/>
      <c r="Q10" s="27"/>
      <c r="R10" s="27"/>
      <c r="S10" s="30"/>
      <c r="T10" s="24">
        <v>7500</v>
      </c>
      <c r="U10" s="26">
        <f t="shared" si="9"/>
        <v>1650</v>
      </c>
      <c r="V10" s="50">
        <f t="shared" si="8"/>
        <v>0.21999999999999997</v>
      </c>
      <c r="W10" s="32"/>
      <c r="X10" s="32"/>
      <c r="Y10" s="32"/>
      <c r="Z10" s="1"/>
      <c r="AA10" s="1"/>
    </row>
    <row r="11" spans="1:27" ht="18" customHeight="1" x14ac:dyDescent="0.45">
      <c r="A11" s="19" t="s">
        <v>14</v>
      </c>
      <c r="B11" s="20">
        <v>2006</v>
      </c>
      <c r="C11" s="21" t="s">
        <v>8</v>
      </c>
      <c r="D11" s="22">
        <v>0.76</v>
      </c>
      <c r="E11" s="23">
        <v>3796</v>
      </c>
      <c r="F11" s="24">
        <v>15000</v>
      </c>
      <c r="G11" s="25">
        <f t="shared" ref="G11:G30" si="10">(E11-F11)/F11</f>
        <v>-0.74693333333333334</v>
      </c>
      <c r="H11" s="26">
        <f t="shared" si="6"/>
        <v>-11204</v>
      </c>
      <c r="I11" s="27">
        <v>7249</v>
      </c>
      <c r="J11" s="25">
        <f t="shared" si="3"/>
        <v>-0.47634156435370395</v>
      </c>
      <c r="K11" s="26">
        <f t="shared" si="4"/>
        <v>-3453</v>
      </c>
      <c r="L11" s="28" t="s">
        <v>14</v>
      </c>
      <c r="M11" s="24">
        <f t="shared" si="2"/>
        <v>3796</v>
      </c>
      <c r="N11" s="27">
        <v>0</v>
      </c>
      <c r="O11" s="29">
        <f t="shared" si="7"/>
        <v>3796</v>
      </c>
      <c r="P11" s="19"/>
      <c r="Q11" s="27"/>
      <c r="R11" s="27"/>
      <c r="S11" s="30"/>
      <c r="T11" s="24">
        <v>4900</v>
      </c>
      <c r="U11" s="26">
        <f t="shared" si="9"/>
        <v>1104</v>
      </c>
      <c r="V11" s="50">
        <f t="shared" si="8"/>
        <v>0.22530612244897963</v>
      </c>
      <c r="W11" s="32"/>
      <c r="X11" s="32"/>
      <c r="Y11" s="32"/>
      <c r="Z11" s="1"/>
      <c r="AA11" s="1"/>
    </row>
    <row r="12" spans="1:27" ht="18" customHeight="1" x14ac:dyDescent="0.45">
      <c r="A12" s="19" t="s">
        <v>14</v>
      </c>
      <c r="B12" s="20">
        <v>2006</v>
      </c>
      <c r="C12" s="21" t="s">
        <v>8</v>
      </c>
      <c r="D12" s="22">
        <v>0.76</v>
      </c>
      <c r="E12" s="23">
        <v>3796</v>
      </c>
      <c r="F12" s="24">
        <v>15000</v>
      </c>
      <c r="G12" s="25">
        <f t="shared" si="10"/>
        <v>-0.74693333333333334</v>
      </c>
      <c r="H12" s="26">
        <f>E12-F12</f>
        <v>-11204</v>
      </c>
      <c r="I12" s="27">
        <v>7249</v>
      </c>
      <c r="J12" s="25">
        <f t="shared" si="3"/>
        <v>-0.47634156435370395</v>
      </c>
      <c r="K12" s="26">
        <f t="shared" si="4"/>
        <v>-3453</v>
      </c>
      <c r="L12" s="28" t="s">
        <v>14</v>
      </c>
      <c r="M12" s="24">
        <f t="shared" si="2"/>
        <v>3796</v>
      </c>
      <c r="N12" s="27">
        <v>0</v>
      </c>
      <c r="O12" s="29">
        <f t="shared" si="7"/>
        <v>3796</v>
      </c>
      <c r="P12" s="19"/>
      <c r="Q12" s="27"/>
      <c r="R12" s="27"/>
      <c r="S12" s="30"/>
      <c r="T12" s="24">
        <v>4900</v>
      </c>
      <c r="U12" s="26">
        <f t="shared" si="9"/>
        <v>1104</v>
      </c>
      <c r="V12" s="50">
        <f t="shared" si="8"/>
        <v>0.22530612244897963</v>
      </c>
      <c r="W12" s="32"/>
      <c r="X12" s="32"/>
      <c r="Y12" s="32"/>
      <c r="Z12" s="1"/>
      <c r="AA12" s="1"/>
    </row>
    <row r="13" spans="1:27" ht="18" customHeight="1" x14ac:dyDescent="0.45">
      <c r="A13" s="19" t="s">
        <v>14</v>
      </c>
      <c r="B13" s="20">
        <v>2006</v>
      </c>
      <c r="C13" s="21" t="s">
        <v>8</v>
      </c>
      <c r="D13" s="22">
        <v>0.76</v>
      </c>
      <c r="E13" s="23">
        <v>3796</v>
      </c>
      <c r="F13" s="24">
        <v>15000</v>
      </c>
      <c r="G13" s="25">
        <f t="shared" si="10"/>
        <v>-0.74693333333333334</v>
      </c>
      <c r="H13" s="26">
        <f t="shared" si="6"/>
        <v>-11204</v>
      </c>
      <c r="I13" s="27">
        <v>7249</v>
      </c>
      <c r="J13" s="25">
        <f t="shared" si="3"/>
        <v>-0.47634156435370395</v>
      </c>
      <c r="K13" s="26">
        <f t="shared" si="4"/>
        <v>-3453</v>
      </c>
      <c r="L13" s="28" t="s">
        <v>14</v>
      </c>
      <c r="M13" s="24">
        <f t="shared" si="2"/>
        <v>3796</v>
      </c>
      <c r="N13" s="27">
        <v>0</v>
      </c>
      <c r="O13" s="29">
        <f t="shared" si="7"/>
        <v>3796</v>
      </c>
      <c r="P13" s="19"/>
      <c r="Q13" s="27"/>
      <c r="R13" s="27"/>
      <c r="S13" s="30"/>
      <c r="T13" s="24">
        <v>4900</v>
      </c>
      <c r="U13" s="26">
        <f t="shared" si="9"/>
        <v>1104</v>
      </c>
      <c r="V13" s="50">
        <f t="shared" si="8"/>
        <v>0.22530612244897963</v>
      </c>
      <c r="W13" s="32"/>
      <c r="X13" s="32"/>
      <c r="Y13" s="32"/>
      <c r="Z13" s="1"/>
      <c r="AA13" s="1"/>
    </row>
    <row r="14" spans="1:27" ht="18" customHeight="1" x14ac:dyDescent="0.45">
      <c r="A14" s="19" t="s">
        <v>14</v>
      </c>
      <c r="B14" s="20">
        <v>2006</v>
      </c>
      <c r="C14" s="21" t="s">
        <v>8</v>
      </c>
      <c r="D14" s="22">
        <v>0.76</v>
      </c>
      <c r="E14" s="23">
        <v>3796</v>
      </c>
      <c r="F14" s="24">
        <v>15000</v>
      </c>
      <c r="G14" s="25">
        <f t="shared" si="10"/>
        <v>-0.74693333333333334</v>
      </c>
      <c r="H14" s="26">
        <f t="shared" si="6"/>
        <v>-11204</v>
      </c>
      <c r="I14" s="27">
        <v>7249</v>
      </c>
      <c r="J14" s="25">
        <f t="shared" si="3"/>
        <v>-0.47634156435370395</v>
      </c>
      <c r="K14" s="26">
        <f t="shared" si="4"/>
        <v>-3453</v>
      </c>
      <c r="L14" s="28" t="s">
        <v>14</v>
      </c>
      <c r="M14" s="24">
        <f t="shared" si="2"/>
        <v>3796</v>
      </c>
      <c r="N14" s="27">
        <v>0</v>
      </c>
      <c r="O14" s="29">
        <f t="shared" si="7"/>
        <v>3796</v>
      </c>
      <c r="P14" s="19"/>
      <c r="Q14" s="27"/>
      <c r="R14" s="27"/>
      <c r="S14" s="30"/>
      <c r="T14" s="24">
        <v>4900</v>
      </c>
      <c r="U14" s="26">
        <f t="shared" si="9"/>
        <v>1104</v>
      </c>
      <c r="V14" s="50">
        <f t="shared" si="8"/>
        <v>0.22530612244897963</v>
      </c>
      <c r="W14" s="32"/>
      <c r="X14" s="32"/>
      <c r="Y14" s="32"/>
      <c r="Z14" s="1"/>
      <c r="AA14" s="1"/>
    </row>
    <row r="15" spans="1:27" ht="18" customHeight="1" x14ac:dyDescent="0.45">
      <c r="A15" s="19" t="s">
        <v>7</v>
      </c>
      <c r="B15" s="20">
        <v>2006</v>
      </c>
      <c r="C15" s="21" t="s">
        <v>8</v>
      </c>
      <c r="D15" s="22">
        <v>0.76</v>
      </c>
      <c r="E15" s="23">
        <v>3796</v>
      </c>
      <c r="F15" s="24">
        <v>10750</v>
      </c>
      <c r="G15" s="25">
        <f t="shared" ref="G15" si="11">(E15-F15)/F15</f>
        <v>-0.64688372093023261</v>
      </c>
      <c r="H15" s="26">
        <f t="shared" ref="H15" si="12">E15-F15</f>
        <v>-6954</v>
      </c>
      <c r="I15" s="27">
        <v>5249</v>
      </c>
      <c r="J15" s="25">
        <f t="shared" ref="J15" si="13">(E15-I15)/I15</f>
        <v>-0.27681463135835399</v>
      </c>
      <c r="K15" s="26">
        <f t="shared" ref="K15" si="14">E15-I15</f>
        <v>-1453</v>
      </c>
      <c r="L15" s="28" t="s">
        <v>7</v>
      </c>
      <c r="M15" s="24">
        <f t="shared" ref="M15" si="15">E15</f>
        <v>3796</v>
      </c>
      <c r="N15" s="27">
        <v>0</v>
      </c>
      <c r="O15" s="29">
        <f t="shared" ref="O15" si="16">M15-N15</f>
        <v>3796</v>
      </c>
      <c r="P15" s="19"/>
      <c r="Q15" s="27"/>
      <c r="R15" s="27"/>
      <c r="S15" s="30"/>
      <c r="T15" s="24">
        <v>4200</v>
      </c>
      <c r="U15" s="26">
        <f t="shared" ref="U15" si="17">T15-O15</f>
        <v>404</v>
      </c>
      <c r="V15" s="50">
        <f t="shared" ref="V15" si="18">1-M15/T15</f>
        <v>9.619047619047616E-2</v>
      </c>
      <c r="W15" s="32"/>
      <c r="X15" s="32"/>
      <c r="Y15" s="32"/>
      <c r="Z15" s="1"/>
      <c r="AA15" s="1"/>
    </row>
    <row r="16" spans="1:27" ht="18" customHeight="1" x14ac:dyDescent="0.45">
      <c r="A16" s="19" t="s">
        <v>7</v>
      </c>
      <c r="B16" s="20">
        <v>2006</v>
      </c>
      <c r="C16" s="21" t="s">
        <v>8</v>
      </c>
      <c r="D16" s="22">
        <v>0.76</v>
      </c>
      <c r="E16" s="23">
        <v>3796</v>
      </c>
      <c r="F16" s="24">
        <v>10750</v>
      </c>
      <c r="G16" s="25">
        <f t="shared" si="10"/>
        <v>-0.64688372093023261</v>
      </c>
      <c r="H16" s="26">
        <f t="shared" si="6"/>
        <v>-6954</v>
      </c>
      <c r="I16" s="27">
        <v>5249</v>
      </c>
      <c r="J16" s="25">
        <f t="shared" si="3"/>
        <v>-0.27681463135835399</v>
      </c>
      <c r="K16" s="26">
        <f t="shared" si="4"/>
        <v>-1453</v>
      </c>
      <c r="L16" s="28" t="s">
        <v>7</v>
      </c>
      <c r="M16" s="24">
        <f t="shared" si="2"/>
        <v>3796</v>
      </c>
      <c r="N16" s="27">
        <v>0</v>
      </c>
      <c r="O16" s="29">
        <f t="shared" si="7"/>
        <v>3796</v>
      </c>
      <c r="P16" s="19"/>
      <c r="Q16" s="27"/>
      <c r="R16" s="27"/>
      <c r="S16" s="30"/>
      <c r="T16" s="24">
        <v>4200</v>
      </c>
      <c r="U16" s="26">
        <f t="shared" si="9"/>
        <v>404</v>
      </c>
      <c r="V16" s="50">
        <f t="shared" si="8"/>
        <v>9.619047619047616E-2</v>
      </c>
      <c r="W16" s="32"/>
      <c r="X16" s="32"/>
      <c r="Y16" s="32"/>
      <c r="Z16" s="1"/>
      <c r="AA16" s="1"/>
    </row>
    <row r="17" spans="1:27" ht="18" customHeight="1" x14ac:dyDescent="0.45">
      <c r="A17" s="19" t="s">
        <v>7</v>
      </c>
      <c r="B17" s="20">
        <v>2006</v>
      </c>
      <c r="C17" s="21" t="s">
        <v>8</v>
      </c>
      <c r="D17" s="22">
        <v>0.76</v>
      </c>
      <c r="E17" s="23">
        <v>3796</v>
      </c>
      <c r="F17" s="24">
        <v>10750</v>
      </c>
      <c r="G17" s="25">
        <f t="shared" si="10"/>
        <v>-0.64688372093023261</v>
      </c>
      <c r="H17" s="26">
        <f t="shared" si="6"/>
        <v>-6954</v>
      </c>
      <c r="I17" s="27">
        <v>5249</v>
      </c>
      <c r="J17" s="25">
        <f t="shared" si="3"/>
        <v>-0.27681463135835399</v>
      </c>
      <c r="K17" s="26">
        <f t="shared" si="4"/>
        <v>-1453</v>
      </c>
      <c r="L17" s="28" t="s">
        <v>7</v>
      </c>
      <c r="M17" s="24">
        <f t="shared" si="2"/>
        <v>3796</v>
      </c>
      <c r="N17" s="27">
        <v>0</v>
      </c>
      <c r="O17" s="29">
        <f t="shared" si="7"/>
        <v>3796</v>
      </c>
      <c r="P17" s="19"/>
      <c r="Q17" s="27"/>
      <c r="R17" s="27"/>
      <c r="S17" s="30"/>
      <c r="T17" s="24">
        <v>4200</v>
      </c>
      <c r="U17" s="26">
        <f t="shared" si="9"/>
        <v>404</v>
      </c>
      <c r="V17" s="50">
        <f t="shared" si="8"/>
        <v>9.619047619047616E-2</v>
      </c>
      <c r="W17" s="32"/>
      <c r="X17" s="32"/>
      <c r="Y17" s="32"/>
      <c r="Z17" s="1"/>
      <c r="AA17" s="1"/>
    </row>
    <row r="18" spans="1:27" ht="18" customHeight="1" x14ac:dyDescent="0.45">
      <c r="A18" s="19" t="s">
        <v>7</v>
      </c>
      <c r="B18" s="20">
        <v>2006</v>
      </c>
      <c r="C18" s="21" t="s">
        <v>8</v>
      </c>
      <c r="D18" s="22">
        <v>0.76</v>
      </c>
      <c r="E18" s="23">
        <v>3796</v>
      </c>
      <c r="F18" s="24">
        <v>10750</v>
      </c>
      <c r="G18" s="25">
        <f t="shared" si="10"/>
        <v>-0.64688372093023261</v>
      </c>
      <c r="H18" s="26">
        <f t="shared" si="6"/>
        <v>-6954</v>
      </c>
      <c r="I18" s="27">
        <v>5249</v>
      </c>
      <c r="J18" s="25">
        <f t="shared" si="3"/>
        <v>-0.27681463135835399</v>
      </c>
      <c r="K18" s="26">
        <f t="shared" si="4"/>
        <v>-1453</v>
      </c>
      <c r="L18" s="28" t="s">
        <v>7</v>
      </c>
      <c r="M18" s="24">
        <f t="shared" si="2"/>
        <v>3796</v>
      </c>
      <c r="N18" s="27">
        <v>0</v>
      </c>
      <c r="O18" s="29">
        <f t="shared" si="7"/>
        <v>3796</v>
      </c>
      <c r="P18" s="19"/>
      <c r="Q18" s="27"/>
      <c r="R18" s="27"/>
      <c r="S18" s="30"/>
      <c r="T18" s="24">
        <v>4200</v>
      </c>
      <c r="U18" s="26">
        <f t="shared" si="9"/>
        <v>404</v>
      </c>
      <c r="V18" s="50">
        <f t="shared" si="8"/>
        <v>9.619047619047616E-2</v>
      </c>
      <c r="W18" s="32"/>
      <c r="X18" s="32"/>
      <c r="Y18" s="32"/>
      <c r="Z18" s="1"/>
      <c r="AA18" s="1"/>
    </row>
    <row r="19" spans="1:27" ht="18" customHeight="1" x14ac:dyDescent="0.45">
      <c r="A19" s="19" t="s">
        <v>7</v>
      </c>
      <c r="B19" s="20">
        <v>2006</v>
      </c>
      <c r="C19" s="21" t="s">
        <v>8</v>
      </c>
      <c r="D19" s="22">
        <v>0.76</v>
      </c>
      <c r="E19" s="23">
        <v>3796</v>
      </c>
      <c r="F19" s="24">
        <v>10750</v>
      </c>
      <c r="G19" s="25">
        <f t="shared" si="10"/>
        <v>-0.64688372093023261</v>
      </c>
      <c r="H19" s="26">
        <f t="shared" si="6"/>
        <v>-6954</v>
      </c>
      <c r="I19" s="27">
        <v>5249</v>
      </c>
      <c r="J19" s="25">
        <f t="shared" si="3"/>
        <v>-0.27681463135835399</v>
      </c>
      <c r="K19" s="26">
        <f t="shared" si="4"/>
        <v>-1453</v>
      </c>
      <c r="L19" s="28" t="s">
        <v>7</v>
      </c>
      <c r="M19" s="24">
        <f t="shared" si="2"/>
        <v>3796</v>
      </c>
      <c r="N19" s="27">
        <v>0</v>
      </c>
      <c r="O19" s="29">
        <f t="shared" si="7"/>
        <v>3796</v>
      </c>
      <c r="P19" s="19"/>
      <c r="Q19" s="27"/>
      <c r="R19" s="27"/>
      <c r="S19" s="30"/>
      <c r="T19" s="24">
        <v>4200</v>
      </c>
      <c r="U19" s="26">
        <f t="shared" si="9"/>
        <v>404</v>
      </c>
      <c r="V19" s="50">
        <f t="shared" si="8"/>
        <v>9.619047619047616E-2</v>
      </c>
      <c r="W19" s="32"/>
      <c r="X19" s="32"/>
      <c r="Y19" s="32"/>
      <c r="Z19" s="1"/>
      <c r="AA19" s="1"/>
    </row>
    <row r="20" spans="1:27" ht="18" customHeight="1" x14ac:dyDescent="0.45">
      <c r="A20" s="19" t="s">
        <v>7</v>
      </c>
      <c r="B20" s="20">
        <v>2006</v>
      </c>
      <c r="C20" s="21" t="s">
        <v>8</v>
      </c>
      <c r="D20" s="22">
        <v>0.76</v>
      </c>
      <c r="E20" s="23">
        <v>3796</v>
      </c>
      <c r="F20" s="24">
        <v>10750</v>
      </c>
      <c r="G20" s="25">
        <f t="shared" si="10"/>
        <v>-0.64688372093023261</v>
      </c>
      <c r="H20" s="26">
        <f t="shared" si="6"/>
        <v>-6954</v>
      </c>
      <c r="I20" s="27">
        <v>5249</v>
      </c>
      <c r="J20" s="25">
        <f t="shared" si="3"/>
        <v>-0.27681463135835399</v>
      </c>
      <c r="K20" s="26">
        <f t="shared" si="4"/>
        <v>-1453</v>
      </c>
      <c r="L20" s="28" t="s">
        <v>7</v>
      </c>
      <c r="M20" s="24">
        <f t="shared" si="2"/>
        <v>3796</v>
      </c>
      <c r="N20" s="27">
        <v>0</v>
      </c>
      <c r="O20" s="29">
        <f t="shared" si="7"/>
        <v>3796</v>
      </c>
      <c r="P20" s="19"/>
      <c r="Q20" s="27"/>
      <c r="R20" s="27"/>
      <c r="S20" s="30"/>
      <c r="T20" s="24">
        <v>4200</v>
      </c>
      <c r="U20" s="26">
        <f t="shared" si="9"/>
        <v>404</v>
      </c>
      <c r="V20" s="50">
        <f t="shared" si="8"/>
        <v>9.619047619047616E-2</v>
      </c>
      <c r="W20" s="32"/>
      <c r="X20" s="32"/>
      <c r="Y20" s="32"/>
      <c r="Z20" s="1"/>
      <c r="AA20" s="1"/>
    </row>
    <row r="21" spans="1:27" ht="18" customHeight="1" x14ac:dyDescent="0.45">
      <c r="A21" s="19" t="s">
        <v>7</v>
      </c>
      <c r="B21" s="20">
        <v>2006</v>
      </c>
      <c r="C21" s="21" t="s">
        <v>8</v>
      </c>
      <c r="D21" s="22">
        <v>0.76</v>
      </c>
      <c r="E21" s="23">
        <v>3796</v>
      </c>
      <c r="F21" s="24">
        <v>10750</v>
      </c>
      <c r="G21" s="25">
        <f t="shared" si="10"/>
        <v>-0.64688372093023261</v>
      </c>
      <c r="H21" s="26">
        <f t="shared" si="6"/>
        <v>-6954</v>
      </c>
      <c r="I21" s="27">
        <v>5249</v>
      </c>
      <c r="J21" s="25">
        <f t="shared" si="3"/>
        <v>-0.27681463135835399</v>
      </c>
      <c r="K21" s="26">
        <f t="shared" si="4"/>
        <v>-1453</v>
      </c>
      <c r="L21" s="28" t="s">
        <v>7</v>
      </c>
      <c r="M21" s="24">
        <f t="shared" si="2"/>
        <v>3796</v>
      </c>
      <c r="N21" s="27">
        <v>0</v>
      </c>
      <c r="O21" s="29">
        <f t="shared" si="7"/>
        <v>3796</v>
      </c>
      <c r="P21" s="19"/>
      <c r="Q21" s="27"/>
      <c r="R21" s="27"/>
      <c r="S21" s="30"/>
      <c r="T21" s="24">
        <v>4200</v>
      </c>
      <c r="U21" s="26">
        <f t="shared" si="9"/>
        <v>404</v>
      </c>
      <c r="V21" s="50">
        <f t="shared" si="8"/>
        <v>9.619047619047616E-2</v>
      </c>
      <c r="W21" s="32"/>
      <c r="X21" s="32"/>
      <c r="Y21" s="32"/>
      <c r="Z21" s="1"/>
      <c r="AA21" s="1"/>
    </row>
    <row r="22" spans="1:27" ht="18" customHeight="1" x14ac:dyDescent="0.45">
      <c r="A22" s="19" t="s">
        <v>7</v>
      </c>
      <c r="B22" s="20">
        <v>2006</v>
      </c>
      <c r="C22" s="21" t="s">
        <v>8</v>
      </c>
      <c r="D22" s="22">
        <v>0.76</v>
      </c>
      <c r="E22" s="23">
        <v>3796</v>
      </c>
      <c r="F22" s="24">
        <v>10750</v>
      </c>
      <c r="G22" s="25">
        <f t="shared" si="10"/>
        <v>-0.64688372093023261</v>
      </c>
      <c r="H22" s="26">
        <f t="shared" si="6"/>
        <v>-6954</v>
      </c>
      <c r="I22" s="27">
        <v>5249</v>
      </c>
      <c r="J22" s="25">
        <f t="shared" si="3"/>
        <v>-0.27681463135835399</v>
      </c>
      <c r="K22" s="26">
        <f t="shared" si="4"/>
        <v>-1453</v>
      </c>
      <c r="L22" s="28" t="s">
        <v>7</v>
      </c>
      <c r="M22" s="24">
        <f t="shared" si="2"/>
        <v>3796</v>
      </c>
      <c r="N22" s="27">
        <v>0</v>
      </c>
      <c r="O22" s="29">
        <f t="shared" si="7"/>
        <v>3796</v>
      </c>
      <c r="P22" s="19"/>
      <c r="Q22" s="27"/>
      <c r="R22" s="27"/>
      <c r="S22" s="30"/>
      <c r="T22" s="24">
        <v>4200</v>
      </c>
      <c r="U22" s="26">
        <f t="shared" si="9"/>
        <v>404</v>
      </c>
      <c r="V22" s="50">
        <f t="shared" si="8"/>
        <v>9.619047619047616E-2</v>
      </c>
      <c r="W22" s="32"/>
      <c r="X22" s="32"/>
      <c r="Y22" s="32"/>
      <c r="Z22" s="1"/>
      <c r="AA22" s="1"/>
    </row>
    <row r="23" spans="1:27" ht="18" customHeight="1" x14ac:dyDescent="0.45">
      <c r="A23" s="19" t="s">
        <v>7</v>
      </c>
      <c r="B23" s="20">
        <v>2006</v>
      </c>
      <c r="C23" s="21" t="s">
        <v>8</v>
      </c>
      <c r="D23" s="22">
        <v>0.76</v>
      </c>
      <c r="E23" s="23">
        <v>3796</v>
      </c>
      <c r="F23" s="24">
        <v>10750</v>
      </c>
      <c r="G23" s="25">
        <f t="shared" si="10"/>
        <v>-0.64688372093023261</v>
      </c>
      <c r="H23" s="26">
        <f t="shared" si="6"/>
        <v>-6954</v>
      </c>
      <c r="I23" s="27">
        <v>5249</v>
      </c>
      <c r="J23" s="25">
        <f t="shared" si="3"/>
        <v>-0.27681463135835399</v>
      </c>
      <c r="K23" s="26">
        <f t="shared" si="4"/>
        <v>-1453</v>
      </c>
      <c r="L23" s="28" t="s">
        <v>7</v>
      </c>
      <c r="M23" s="24">
        <f t="shared" si="2"/>
        <v>3796</v>
      </c>
      <c r="N23" s="27">
        <v>0</v>
      </c>
      <c r="O23" s="29">
        <f t="shared" si="7"/>
        <v>3796</v>
      </c>
      <c r="P23" s="19"/>
      <c r="Q23" s="27"/>
      <c r="R23" s="27"/>
      <c r="S23" s="30"/>
      <c r="T23" s="24">
        <v>4200</v>
      </c>
      <c r="U23" s="26">
        <f t="shared" si="9"/>
        <v>404</v>
      </c>
      <c r="V23" s="50">
        <f t="shared" si="8"/>
        <v>9.619047619047616E-2</v>
      </c>
      <c r="W23" s="32"/>
      <c r="X23" s="32"/>
      <c r="Y23" s="32"/>
      <c r="Z23" s="1"/>
      <c r="AA23" s="1"/>
    </row>
    <row r="24" spans="1:27" ht="18" customHeight="1" x14ac:dyDescent="0.45">
      <c r="A24" s="19" t="s">
        <v>7</v>
      </c>
      <c r="B24" s="20">
        <v>2006</v>
      </c>
      <c r="C24" s="21" t="s">
        <v>8</v>
      </c>
      <c r="D24" s="22">
        <v>0.76</v>
      </c>
      <c r="E24" s="23">
        <v>3796</v>
      </c>
      <c r="F24" s="24">
        <v>10750</v>
      </c>
      <c r="G24" s="25">
        <f t="shared" si="10"/>
        <v>-0.64688372093023261</v>
      </c>
      <c r="H24" s="26">
        <f t="shared" si="6"/>
        <v>-6954</v>
      </c>
      <c r="I24" s="27">
        <v>5249</v>
      </c>
      <c r="J24" s="25">
        <f t="shared" si="3"/>
        <v>-0.27681463135835399</v>
      </c>
      <c r="K24" s="26">
        <f t="shared" si="4"/>
        <v>-1453</v>
      </c>
      <c r="L24" s="28" t="s">
        <v>7</v>
      </c>
      <c r="M24" s="24">
        <f t="shared" si="2"/>
        <v>3796</v>
      </c>
      <c r="N24" s="27">
        <v>0</v>
      </c>
      <c r="O24" s="29">
        <f t="shared" si="7"/>
        <v>3796</v>
      </c>
      <c r="P24" s="19"/>
      <c r="Q24" s="27"/>
      <c r="R24" s="27"/>
      <c r="S24" s="30"/>
      <c r="T24" s="24">
        <v>4200</v>
      </c>
      <c r="U24" s="26">
        <f t="shared" si="9"/>
        <v>404</v>
      </c>
      <c r="V24" s="50">
        <f t="shared" si="8"/>
        <v>9.619047619047616E-2</v>
      </c>
      <c r="W24" s="32"/>
      <c r="X24" s="32"/>
      <c r="Y24" s="32"/>
      <c r="Z24" s="1"/>
      <c r="AA24" s="1"/>
    </row>
    <row r="25" spans="1:27" ht="18" customHeight="1" x14ac:dyDescent="0.45">
      <c r="A25" s="19" t="s">
        <v>7</v>
      </c>
      <c r="B25" s="20">
        <v>2006</v>
      </c>
      <c r="C25" s="21" t="s">
        <v>8</v>
      </c>
      <c r="D25" s="22">
        <v>0.76</v>
      </c>
      <c r="E25" s="23">
        <v>3796</v>
      </c>
      <c r="F25" s="24">
        <v>10750</v>
      </c>
      <c r="G25" s="25">
        <f t="shared" si="10"/>
        <v>-0.64688372093023261</v>
      </c>
      <c r="H25" s="26">
        <f t="shared" si="6"/>
        <v>-6954</v>
      </c>
      <c r="I25" s="27">
        <v>5249</v>
      </c>
      <c r="J25" s="25">
        <f t="shared" si="3"/>
        <v>-0.27681463135835399</v>
      </c>
      <c r="K25" s="26">
        <f t="shared" si="4"/>
        <v>-1453</v>
      </c>
      <c r="L25" s="28" t="s">
        <v>7</v>
      </c>
      <c r="M25" s="24">
        <f t="shared" si="2"/>
        <v>3796</v>
      </c>
      <c r="N25" s="27">
        <v>0</v>
      </c>
      <c r="O25" s="29">
        <f t="shared" si="7"/>
        <v>3796</v>
      </c>
      <c r="P25" s="19"/>
      <c r="Q25" s="27"/>
      <c r="R25" s="27"/>
      <c r="S25" s="30"/>
      <c r="T25" s="24">
        <v>4200</v>
      </c>
      <c r="U25" s="26">
        <f t="shared" si="9"/>
        <v>404</v>
      </c>
      <c r="V25" s="50">
        <f t="shared" si="8"/>
        <v>9.619047619047616E-2</v>
      </c>
      <c r="W25" s="32"/>
      <c r="X25" s="32"/>
      <c r="Y25" s="32"/>
      <c r="Z25" s="1"/>
      <c r="AA25" s="1"/>
    </row>
    <row r="26" spans="1:27" ht="18" customHeight="1" x14ac:dyDescent="0.45">
      <c r="A26" s="19" t="s">
        <v>7</v>
      </c>
      <c r="B26" s="20">
        <v>2006</v>
      </c>
      <c r="C26" s="21" t="s">
        <v>8</v>
      </c>
      <c r="D26" s="22">
        <v>0.76</v>
      </c>
      <c r="E26" s="23">
        <v>3796</v>
      </c>
      <c r="F26" s="24">
        <v>10750</v>
      </c>
      <c r="G26" s="25">
        <f t="shared" si="10"/>
        <v>-0.64688372093023261</v>
      </c>
      <c r="H26" s="26">
        <f t="shared" si="6"/>
        <v>-6954</v>
      </c>
      <c r="I26" s="27">
        <v>5249</v>
      </c>
      <c r="J26" s="25">
        <f t="shared" si="3"/>
        <v>-0.27681463135835399</v>
      </c>
      <c r="K26" s="26">
        <f t="shared" si="4"/>
        <v>-1453</v>
      </c>
      <c r="L26" s="28" t="s">
        <v>7</v>
      </c>
      <c r="M26" s="24">
        <f t="shared" si="2"/>
        <v>3796</v>
      </c>
      <c r="N26" s="27">
        <v>0</v>
      </c>
      <c r="O26" s="29">
        <f t="shared" si="7"/>
        <v>3796</v>
      </c>
      <c r="P26" s="19"/>
      <c r="Q26" s="27"/>
      <c r="R26" s="27"/>
      <c r="S26" s="30"/>
      <c r="T26" s="24">
        <v>4200</v>
      </c>
      <c r="U26" s="26">
        <f t="shared" si="9"/>
        <v>404</v>
      </c>
      <c r="V26" s="50">
        <f t="shared" si="8"/>
        <v>9.619047619047616E-2</v>
      </c>
      <c r="W26" s="32"/>
      <c r="X26" s="32"/>
      <c r="Y26" s="32"/>
      <c r="Z26" s="1"/>
      <c r="AA26" s="1"/>
    </row>
    <row r="27" spans="1:27" ht="18" customHeight="1" x14ac:dyDescent="0.45">
      <c r="A27" s="19" t="s">
        <v>7</v>
      </c>
      <c r="B27" s="20">
        <v>2006</v>
      </c>
      <c r="C27" s="21" t="s">
        <v>8</v>
      </c>
      <c r="D27" s="22">
        <v>0.76</v>
      </c>
      <c r="E27" s="23">
        <v>3796</v>
      </c>
      <c r="F27" s="24">
        <v>10750</v>
      </c>
      <c r="G27" s="25">
        <f t="shared" si="10"/>
        <v>-0.64688372093023261</v>
      </c>
      <c r="H27" s="26">
        <f t="shared" si="6"/>
        <v>-6954</v>
      </c>
      <c r="I27" s="27">
        <v>5249</v>
      </c>
      <c r="J27" s="25">
        <f t="shared" si="3"/>
        <v>-0.27681463135835399</v>
      </c>
      <c r="K27" s="26">
        <f t="shared" si="4"/>
        <v>-1453</v>
      </c>
      <c r="L27" s="28" t="s">
        <v>7</v>
      </c>
      <c r="M27" s="24">
        <f t="shared" si="2"/>
        <v>3796</v>
      </c>
      <c r="N27" s="27">
        <v>0</v>
      </c>
      <c r="O27" s="29">
        <f t="shared" si="7"/>
        <v>3796</v>
      </c>
      <c r="P27" s="19"/>
      <c r="Q27" s="27"/>
      <c r="R27" s="27"/>
      <c r="S27" s="30"/>
      <c r="T27" s="24">
        <v>4200</v>
      </c>
      <c r="U27" s="26">
        <f t="shared" si="9"/>
        <v>404</v>
      </c>
      <c r="V27" s="50">
        <f t="shared" si="8"/>
        <v>9.619047619047616E-2</v>
      </c>
      <c r="W27" s="32"/>
      <c r="X27" s="32"/>
      <c r="Y27" s="32"/>
      <c r="Z27" s="1"/>
      <c r="AA27" s="1"/>
    </row>
    <row r="28" spans="1:27" ht="18" customHeight="1" x14ac:dyDescent="0.45">
      <c r="A28" s="19" t="s">
        <v>7</v>
      </c>
      <c r="B28" s="20">
        <v>2006</v>
      </c>
      <c r="C28" s="21" t="s">
        <v>8</v>
      </c>
      <c r="D28" s="22">
        <v>0.76</v>
      </c>
      <c r="E28" s="23">
        <v>3796</v>
      </c>
      <c r="F28" s="24">
        <v>10750</v>
      </c>
      <c r="G28" s="25">
        <f t="shared" si="10"/>
        <v>-0.64688372093023261</v>
      </c>
      <c r="H28" s="26">
        <f t="shared" si="6"/>
        <v>-6954</v>
      </c>
      <c r="I28" s="27">
        <v>5249</v>
      </c>
      <c r="J28" s="25">
        <f t="shared" si="3"/>
        <v>-0.27681463135835399</v>
      </c>
      <c r="K28" s="26">
        <f t="shared" si="4"/>
        <v>-1453</v>
      </c>
      <c r="L28" s="28" t="s">
        <v>7</v>
      </c>
      <c r="M28" s="24">
        <f t="shared" si="2"/>
        <v>3796</v>
      </c>
      <c r="N28" s="27">
        <v>0</v>
      </c>
      <c r="O28" s="29">
        <f t="shared" si="7"/>
        <v>3796</v>
      </c>
      <c r="P28" s="19"/>
      <c r="Q28" s="27"/>
      <c r="R28" s="27"/>
      <c r="S28" s="30"/>
      <c r="T28" s="24">
        <v>4200</v>
      </c>
      <c r="U28" s="26">
        <f t="shared" si="9"/>
        <v>404</v>
      </c>
      <c r="V28" s="50">
        <f t="shared" si="8"/>
        <v>9.619047619047616E-2</v>
      </c>
      <c r="W28" s="32"/>
      <c r="X28" s="32"/>
      <c r="Y28" s="32"/>
      <c r="Z28" s="1"/>
      <c r="AA28" s="1"/>
    </row>
    <row r="29" spans="1:27" ht="18" customHeight="1" x14ac:dyDescent="0.45">
      <c r="A29" s="19" t="s">
        <v>7</v>
      </c>
      <c r="B29" s="20">
        <v>2006</v>
      </c>
      <c r="C29" s="21" t="s">
        <v>8</v>
      </c>
      <c r="D29" s="22">
        <v>0.76</v>
      </c>
      <c r="E29" s="23">
        <v>3796</v>
      </c>
      <c r="F29" s="24">
        <v>10750</v>
      </c>
      <c r="G29" s="25">
        <f t="shared" si="10"/>
        <v>-0.64688372093023261</v>
      </c>
      <c r="H29" s="26">
        <f t="shared" si="6"/>
        <v>-6954</v>
      </c>
      <c r="I29" s="27">
        <v>5249</v>
      </c>
      <c r="J29" s="25">
        <f t="shared" si="3"/>
        <v>-0.27681463135835399</v>
      </c>
      <c r="K29" s="26">
        <f t="shared" si="4"/>
        <v>-1453</v>
      </c>
      <c r="L29" s="28" t="s">
        <v>7</v>
      </c>
      <c r="M29" s="24">
        <f t="shared" si="2"/>
        <v>3796</v>
      </c>
      <c r="N29" s="27">
        <v>0</v>
      </c>
      <c r="O29" s="29">
        <f t="shared" si="7"/>
        <v>3796</v>
      </c>
      <c r="P29" s="19"/>
      <c r="Q29" s="27"/>
      <c r="R29" s="27"/>
      <c r="S29" s="30"/>
      <c r="T29" s="24">
        <v>4200</v>
      </c>
      <c r="U29" s="26">
        <f t="shared" si="9"/>
        <v>404</v>
      </c>
      <c r="V29" s="50">
        <f t="shared" si="8"/>
        <v>9.619047619047616E-2</v>
      </c>
      <c r="W29" s="32"/>
      <c r="X29" s="32"/>
      <c r="Y29" s="32"/>
      <c r="Z29" s="1"/>
      <c r="AA29" s="1"/>
    </row>
    <row r="30" spans="1:27" ht="18" customHeight="1" thickBot="1" x14ac:dyDescent="0.5">
      <c r="A30" s="33" t="s">
        <v>7</v>
      </c>
      <c r="B30" s="34">
        <v>2006</v>
      </c>
      <c r="C30" s="35" t="s">
        <v>8</v>
      </c>
      <c r="D30" s="36">
        <v>0.76</v>
      </c>
      <c r="E30" s="37">
        <v>3796</v>
      </c>
      <c r="F30" s="24">
        <v>10750</v>
      </c>
      <c r="G30" s="38">
        <f t="shared" si="10"/>
        <v>-0.64688372093023261</v>
      </c>
      <c r="H30" s="39">
        <f t="shared" si="6"/>
        <v>-6954</v>
      </c>
      <c r="I30" s="40">
        <v>5249</v>
      </c>
      <c r="J30" s="38">
        <f t="shared" si="3"/>
        <v>-0.27681463135835399</v>
      </c>
      <c r="K30" s="39">
        <f>E30-I30</f>
        <v>-1453</v>
      </c>
      <c r="L30" s="41" t="s">
        <v>7</v>
      </c>
      <c r="M30" s="24">
        <f t="shared" si="2"/>
        <v>3796</v>
      </c>
      <c r="N30" s="42">
        <v>0</v>
      </c>
      <c r="O30" s="29">
        <f t="shared" si="7"/>
        <v>3796</v>
      </c>
      <c r="P30" s="33"/>
      <c r="Q30" s="40"/>
      <c r="R30" s="40"/>
      <c r="S30" s="43"/>
      <c r="T30" s="24">
        <v>4200</v>
      </c>
      <c r="U30" s="39">
        <f t="shared" si="9"/>
        <v>404</v>
      </c>
      <c r="V30" s="50">
        <f t="shared" si="8"/>
        <v>9.619047619047616E-2</v>
      </c>
      <c r="W30" s="32"/>
      <c r="X30" s="32"/>
      <c r="Y30" s="32"/>
      <c r="Z30" s="1"/>
      <c r="AA30" s="1"/>
    </row>
    <row r="31" spans="1:27" ht="14.65" thickBot="1" x14ac:dyDescent="0.5">
      <c r="A31" s="31"/>
      <c r="B31" s="10"/>
      <c r="C31" s="10"/>
      <c r="D31" s="10"/>
      <c r="E31" s="44">
        <f>SUM(E4:E30)</f>
        <v>574838.28</v>
      </c>
      <c r="F31" s="45">
        <f>SUM(F4:F30)</f>
        <v>766067</v>
      </c>
      <c r="G31" s="46"/>
      <c r="H31" s="45">
        <f>SUM(H4:H30)</f>
        <v>-191229.48</v>
      </c>
      <c r="I31" s="45">
        <f>SUM(I4:I30)</f>
        <v>554306</v>
      </c>
      <c r="J31" s="47"/>
      <c r="K31" s="45">
        <f>SUM(K4:K30)</f>
        <v>20532.280000000006</v>
      </c>
      <c r="L31" s="48"/>
      <c r="M31" s="45">
        <f>SUM(M4:M30)</f>
        <v>574838.28</v>
      </c>
      <c r="N31" s="45"/>
      <c r="O31" s="45">
        <f>SUM(O4:O30)</f>
        <v>442765.6704</v>
      </c>
      <c r="P31" s="48"/>
      <c r="Q31" s="48"/>
      <c r="R31" s="48"/>
      <c r="S31" s="45">
        <f>SUM(S4:S30)</f>
        <v>-32440.953879999986</v>
      </c>
      <c r="T31" s="31"/>
      <c r="U31" s="45">
        <f>SUM(U3:U30)</f>
        <v>31845.480000000003</v>
      </c>
      <c r="V31" s="32"/>
      <c r="W31" s="32"/>
      <c r="X31" s="32"/>
      <c r="Y31" s="32"/>
      <c r="Z31" s="1"/>
      <c r="AA31" s="1"/>
    </row>
    <row r="32" spans="1:27" ht="14.65" thickBot="1" x14ac:dyDescent="0.5">
      <c r="A32" s="31"/>
      <c r="B32" s="10"/>
      <c r="C32" s="10"/>
      <c r="D32" s="10"/>
      <c r="E32" s="31"/>
      <c r="F32" s="31"/>
      <c r="G32" s="10"/>
      <c r="H32" s="31"/>
      <c r="I32" s="31"/>
      <c r="J32" s="10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2"/>
      <c r="W32" s="32"/>
      <c r="X32" s="32"/>
      <c r="Y32" s="32"/>
      <c r="Z32" s="1"/>
      <c r="AA32" s="1"/>
    </row>
    <row r="33" spans="1:27" ht="15.4" thickBot="1" x14ac:dyDescent="0.5">
      <c r="A33" s="31"/>
      <c r="B33" s="10"/>
      <c r="C33" s="10"/>
      <c r="D33" s="10"/>
      <c r="E33" s="31"/>
      <c r="F33" s="31"/>
      <c r="G33" s="10"/>
      <c r="H33" s="31"/>
      <c r="I33" s="31"/>
      <c r="J33" s="10"/>
      <c r="K33" s="31"/>
      <c r="L33" s="31"/>
      <c r="M33" s="31"/>
      <c r="N33" s="31"/>
      <c r="O33" s="31"/>
      <c r="P33" s="31"/>
      <c r="Q33" s="63" t="s">
        <v>31</v>
      </c>
      <c r="R33" s="63"/>
      <c r="S33" s="63"/>
      <c r="T33" s="63"/>
      <c r="U33" s="49">
        <f>S31+U31</f>
        <v>-595.47387999998318</v>
      </c>
      <c r="V33" s="32"/>
      <c r="W33" s="32"/>
      <c r="X33" s="32"/>
      <c r="Y33" s="32"/>
      <c r="Z33" s="1"/>
      <c r="AA33" s="1"/>
    </row>
    <row r="34" spans="1:27" x14ac:dyDescent="0.45">
      <c r="A34" s="31"/>
      <c r="B34" s="10"/>
      <c r="C34" s="10"/>
      <c r="D34" s="10"/>
      <c r="E34" s="31"/>
      <c r="F34" s="31"/>
      <c r="G34" s="10"/>
      <c r="H34" s="31"/>
      <c r="I34" s="31"/>
      <c r="J34" s="10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2"/>
      <c r="W34" s="32"/>
      <c r="X34" s="32"/>
      <c r="Y34" s="32"/>
      <c r="Z34" s="1"/>
      <c r="AA34" s="1"/>
    </row>
    <row r="35" spans="1:27" x14ac:dyDescent="0.45">
      <c r="A35" s="31"/>
      <c r="B35" s="10"/>
      <c r="C35" s="10"/>
      <c r="D35" s="10"/>
      <c r="E35" s="31"/>
      <c r="F35" s="31"/>
      <c r="G35" s="10"/>
      <c r="H35" s="31"/>
      <c r="I35" s="31"/>
      <c r="J35" s="10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2"/>
      <c r="W35" s="32"/>
      <c r="X35" s="32"/>
      <c r="Y35" s="32"/>
      <c r="Z35" s="1"/>
      <c r="AA35" s="1"/>
    </row>
    <row r="36" spans="1:27" x14ac:dyDescent="0.45">
      <c r="A36" s="31"/>
      <c r="B36" s="10"/>
      <c r="C36" s="10"/>
      <c r="D36" s="10"/>
      <c r="E36" s="31"/>
      <c r="F36" s="31"/>
      <c r="G36" s="10"/>
      <c r="H36" s="31"/>
      <c r="I36" s="31"/>
      <c r="J36" s="10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2"/>
      <c r="W36" s="32"/>
      <c r="X36" s="32"/>
      <c r="Y36" s="32"/>
      <c r="Z36" s="1"/>
      <c r="AA36" s="1"/>
    </row>
    <row r="37" spans="1:27" x14ac:dyDescent="0.45">
      <c r="A37" s="31"/>
      <c r="B37" s="10"/>
      <c r="C37" s="10"/>
      <c r="D37" s="10"/>
      <c r="E37" s="31"/>
      <c r="F37" s="31"/>
      <c r="G37" s="10"/>
      <c r="H37" s="31"/>
      <c r="I37" s="31"/>
      <c r="J37" s="10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2"/>
      <c r="W37" s="32"/>
      <c r="X37" s="32"/>
      <c r="Y37" s="32"/>
      <c r="Z37" s="1"/>
      <c r="AA37" s="1"/>
    </row>
    <row r="38" spans="1:27" x14ac:dyDescent="0.45">
      <c r="A38" s="32"/>
      <c r="B38" s="11"/>
      <c r="C38" s="11"/>
      <c r="D38" s="11"/>
      <c r="E38" s="32"/>
      <c r="F38" s="32"/>
      <c r="G38" s="11"/>
      <c r="H38" s="32"/>
      <c r="I38" s="32"/>
      <c r="J38" s="11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1"/>
      <c r="AA38" s="1"/>
    </row>
    <row r="39" spans="1:27" x14ac:dyDescent="0.45">
      <c r="A39" s="32"/>
      <c r="B39" s="11"/>
      <c r="C39" s="11"/>
      <c r="D39" s="11"/>
      <c r="E39" s="32"/>
      <c r="F39" s="32"/>
      <c r="G39" s="11"/>
      <c r="H39" s="32"/>
      <c r="I39" s="32"/>
      <c r="J39" s="11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1"/>
      <c r="AA39" s="1"/>
    </row>
    <row r="40" spans="1:27" x14ac:dyDescent="0.45">
      <c r="A40" s="1"/>
      <c r="B40" s="2"/>
      <c r="C40" s="2"/>
      <c r="D40" s="2"/>
      <c r="E40" s="1"/>
      <c r="F40" s="1"/>
      <c r="G40" s="2"/>
      <c r="H40" s="1"/>
      <c r="I40" s="1"/>
      <c r="J40" s="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x14ac:dyDescent="0.45">
      <c r="A41" s="1"/>
      <c r="B41" s="2"/>
      <c r="C41" s="2"/>
      <c r="D41" s="2"/>
      <c r="E41" s="1"/>
      <c r="F41" s="1"/>
      <c r="G41" s="2"/>
      <c r="H41" s="1"/>
      <c r="I41" s="1"/>
      <c r="J41" s="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x14ac:dyDescent="0.45">
      <c r="A42" s="1"/>
      <c r="B42" s="2"/>
      <c r="C42" s="2"/>
      <c r="D42" s="2"/>
      <c r="E42" s="1"/>
      <c r="F42" s="1"/>
      <c r="G42" s="2"/>
      <c r="H42" s="1"/>
      <c r="I42" s="1"/>
      <c r="J42" s="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x14ac:dyDescent="0.45">
      <c r="A43" s="1"/>
      <c r="B43" s="2"/>
      <c r="C43" s="2"/>
      <c r="D43" s="2"/>
      <c r="E43" s="1"/>
      <c r="F43" s="1"/>
      <c r="G43" s="2"/>
      <c r="H43" s="1"/>
      <c r="I43" s="1"/>
      <c r="J43" s="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x14ac:dyDescent="0.45">
      <c r="A44" s="1"/>
      <c r="B44" s="2"/>
      <c r="C44" s="2"/>
      <c r="D44" s="2"/>
      <c r="E44" s="1"/>
      <c r="F44" s="1"/>
      <c r="G44" s="2"/>
      <c r="H44" s="1"/>
      <c r="I44" s="1"/>
      <c r="J44" s="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x14ac:dyDescent="0.45">
      <c r="A45" s="1"/>
      <c r="B45" s="2"/>
      <c r="C45" s="2"/>
      <c r="D45" s="2"/>
      <c r="E45" s="1"/>
      <c r="F45" s="1"/>
      <c r="G45" s="2"/>
      <c r="H45" s="1"/>
      <c r="I45" s="1"/>
      <c r="J45" s="2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x14ac:dyDescent="0.45">
      <c r="A46" s="1"/>
      <c r="B46" s="2"/>
      <c r="C46" s="2"/>
      <c r="D46" s="2"/>
      <c r="E46" s="1"/>
      <c r="F46" s="1"/>
      <c r="G46" s="2"/>
      <c r="H46" s="1"/>
      <c r="I46" s="1"/>
      <c r="J46" s="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x14ac:dyDescent="0.45">
      <c r="A47" s="1"/>
      <c r="B47" s="2"/>
      <c r="C47" s="2"/>
      <c r="D47" s="2"/>
      <c r="E47" s="1"/>
      <c r="F47" s="1"/>
      <c r="G47" s="2"/>
      <c r="H47" s="1"/>
      <c r="I47" s="1"/>
      <c r="J47" s="2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x14ac:dyDescent="0.45">
      <c r="A48" s="1"/>
      <c r="B48" s="2"/>
      <c r="C48" s="2"/>
      <c r="D48" s="2"/>
      <c r="E48" s="1"/>
      <c r="F48" s="1"/>
      <c r="G48" s="2"/>
      <c r="H48" s="1"/>
      <c r="I48" s="1"/>
      <c r="J48" s="2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x14ac:dyDescent="0.45">
      <c r="A49" s="1"/>
      <c r="B49" s="2"/>
      <c r="C49" s="2"/>
      <c r="D49" s="2"/>
      <c r="E49" s="1"/>
      <c r="F49" s="1"/>
      <c r="G49" s="2"/>
      <c r="H49" s="1"/>
      <c r="I49" s="1"/>
      <c r="J49" s="2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x14ac:dyDescent="0.45">
      <c r="A50" s="1"/>
      <c r="B50" s="2"/>
      <c r="C50" s="2"/>
      <c r="D50" s="2"/>
      <c r="E50" s="1"/>
      <c r="F50" s="1"/>
      <c r="G50" s="2"/>
      <c r="H50" s="1"/>
      <c r="I50" s="1"/>
      <c r="J50" s="2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x14ac:dyDescent="0.45">
      <c r="A51" s="1"/>
      <c r="B51" s="2"/>
      <c r="C51" s="2"/>
      <c r="D51" s="2"/>
      <c r="E51" s="1"/>
      <c r="F51" s="1"/>
      <c r="G51" s="2"/>
      <c r="H51" s="1"/>
      <c r="I51" s="1"/>
      <c r="J51" s="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x14ac:dyDescent="0.45">
      <c r="A52" s="1"/>
      <c r="B52" s="2"/>
      <c r="C52" s="2"/>
      <c r="D52" s="2"/>
      <c r="E52" s="1"/>
      <c r="F52" s="1"/>
      <c r="G52" s="2"/>
      <c r="H52" s="1"/>
      <c r="I52" s="1"/>
      <c r="J52" s="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x14ac:dyDescent="0.45">
      <c r="A53" s="1"/>
      <c r="B53" s="2"/>
      <c r="C53" s="2"/>
      <c r="D53" s="2"/>
      <c r="E53" s="1"/>
      <c r="F53" s="1"/>
      <c r="G53" s="2"/>
      <c r="H53" s="1"/>
      <c r="I53" s="1"/>
      <c r="J53" s="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x14ac:dyDescent="0.45">
      <c r="A54" s="1"/>
      <c r="B54" s="2"/>
      <c r="C54" s="2"/>
      <c r="D54" s="2"/>
      <c r="E54" s="1"/>
      <c r="F54" s="1"/>
      <c r="G54" s="2"/>
      <c r="H54" s="1"/>
      <c r="I54" s="1"/>
      <c r="J54" s="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x14ac:dyDescent="0.45">
      <c r="A55" s="1"/>
      <c r="B55" s="2"/>
      <c r="C55" s="2"/>
      <c r="D55" s="2"/>
      <c r="E55" s="1"/>
      <c r="F55" s="1"/>
      <c r="G55" s="2"/>
      <c r="H55" s="1"/>
      <c r="I55" s="1"/>
      <c r="J55" s="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x14ac:dyDescent="0.45">
      <c r="A56" s="1"/>
      <c r="B56" s="2"/>
      <c r="C56" s="2"/>
      <c r="D56" s="2"/>
      <c r="E56" s="1"/>
      <c r="F56" s="1"/>
      <c r="G56" s="2"/>
      <c r="H56" s="1"/>
      <c r="I56" s="1"/>
      <c r="J56" s="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x14ac:dyDescent="0.45">
      <c r="A57" s="1"/>
      <c r="B57" s="2"/>
      <c r="C57" s="2"/>
      <c r="D57" s="2"/>
      <c r="E57" s="1"/>
      <c r="F57" s="1"/>
      <c r="G57" s="2"/>
      <c r="H57" s="1"/>
      <c r="I57" s="1"/>
      <c r="J57" s="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</sheetData>
  <mergeCells count="3">
    <mergeCell ref="A1:K1"/>
    <mergeCell ref="L1:U1"/>
    <mergeCell ref="Q33:T33"/>
  </mergeCells>
  <phoneticPr fontId="1" type="noConversion"/>
  <pageMargins left="0" right="0" top="0" bottom="0" header="0" footer="0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Lowell Klassert</dc:creator>
  <cp:lastModifiedBy>Bret Austin</cp:lastModifiedBy>
  <cp:lastPrinted>2022-05-05T22:56:52Z</cp:lastPrinted>
  <dcterms:created xsi:type="dcterms:W3CDTF">2022-04-18T14:04:37Z</dcterms:created>
  <dcterms:modified xsi:type="dcterms:W3CDTF">2022-05-11T01:22:44Z</dcterms:modified>
</cp:coreProperties>
</file>